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50598ACC-1683-48D4-AADA-3C8AE4594D10}\"/>
    </mc:Choice>
  </mc:AlternateContent>
  <xr:revisionPtr revIDLastSave="0" documentId="13_ncr:1_{C84D091F-2835-4824-A86D-CBDF8ABEE1EB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Level'!$A$1:$D$89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4" l="1"/>
  <c r="E65" i="4"/>
  <c r="D76" i="4"/>
  <c r="D81" i="4"/>
  <c r="D85" i="4"/>
  <c r="D28" i="4"/>
  <c r="E78" i="4" l="1"/>
  <c r="D23" i="4"/>
  <c r="D89" i="4"/>
  <c r="D70" i="4"/>
  <c r="D60" i="4"/>
  <c r="D40" i="4"/>
  <c r="D31" i="4"/>
  <c r="D35" i="4"/>
  <c r="D52" i="4"/>
  <c r="D49" i="4"/>
  <c r="D58" i="4"/>
  <c r="D32" i="4"/>
  <c r="D82" i="4"/>
  <c r="D87" i="4"/>
  <c r="D21" i="4"/>
  <c r="D6" i="4"/>
  <c r="D55" i="4"/>
  <c r="D26" i="4"/>
  <c r="D68" i="4"/>
  <c r="D22" i="4"/>
  <c r="D4" i="4"/>
  <c r="D25" i="4"/>
  <c r="D86" i="4"/>
  <c r="D61" i="4"/>
  <c r="D53" i="4"/>
  <c r="D19" i="4"/>
  <c r="D56" i="4"/>
  <c r="D75" i="4"/>
  <c r="D83" i="4"/>
  <c r="D18" i="4"/>
  <c r="D7" i="4"/>
  <c r="D46" i="4"/>
  <c r="D16" i="4"/>
  <c r="D72" i="4"/>
  <c r="D39" i="4"/>
  <c r="D34" i="4"/>
  <c r="D11" i="4"/>
  <c r="D10" i="4"/>
  <c r="D77" i="4"/>
  <c r="D20" i="4"/>
  <c r="D9" i="4"/>
  <c r="D50" i="4"/>
  <c r="D47" i="4"/>
  <c r="D84" i="4"/>
  <c r="D73" i="4"/>
  <c r="D62" i="4"/>
  <c r="D36" i="4"/>
  <c r="D5" i="4"/>
  <c r="D79" i="4"/>
  <c r="D59" i="4"/>
  <c r="D44" i="4"/>
  <c r="D27" i="4"/>
  <c r="D88" i="4"/>
  <c r="D24" i="4"/>
  <c r="D8" i="4"/>
  <c r="D41" i="4"/>
  <c r="D63" i="4"/>
  <c r="D17" i="4"/>
  <c r="D80" i="4"/>
  <c r="D12" i="4"/>
  <c r="D69" i="4"/>
  <c r="D43" i="4"/>
  <c r="D71" i="4"/>
  <c r="D14" i="4"/>
  <c r="E24" i="4" l="1"/>
  <c r="D45" i="4"/>
  <c r="D64" i="4"/>
  <c r="D48" i="4"/>
  <c r="D57" i="4"/>
  <c r="D51" i="4"/>
  <c r="D54" i="4"/>
  <c r="D42" i="4"/>
</calcChain>
</file>

<file path=xl/sharedStrings.xml><?xml version="1.0" encoding="utf-8"?>
<sst xmlns="http://schemas.openxmlformats.org/spreadsheetml/2006/main" count="543" uniqueCount="187">
  <si>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</si>
  <si>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</si>
  <si>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</si>
  <si>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</si>
  <si>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</si>
  <si>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</si>
  <si>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</si>
  <si>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</si>
  <si>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</si>
  <si>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</si>
  <si>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</si>
  <si>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</si>
  <si>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</si>
  <si>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</si>
  <si>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</si>
  <si>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</si>
  <si>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</si>
  <si>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</si>
  <si>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</si>
  <si>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</si>
  <si>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</si>
  <si>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</si>
  <si>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</si>
  <si>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</si>
  <si>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</si>
  <si>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</si>
  <si>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</si>
  <si>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</si>
  <si>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</si>
  <si>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</si>
  <si>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</si>
  <si>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</si>
  <si>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</si>
  <si>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</si>
  <si>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</si>
  <si>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</si>
  <si>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</si>
  <si>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</si>
  <si>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</si>
  <si>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</si>
  <si>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</si>
  <si>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</si>
  <si>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</si>
  <si>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</si>
  <si>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</si>
  <si>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</si>
  <si>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</si>
  <si>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</si>
  <si>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</si>
  <si>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</si>
  <si>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</si>
  <si>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</si>
  <si>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</si>
  <si>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</si>
  <si>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</si>
  <si>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</si>
  <si>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</si>
  <si>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</si>
  <si>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</si>
  <si>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</si>
  <si>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</si>
  <si>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</si>
  <si>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</si>
  <si>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</si>
  <si>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</si>
  <si>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</si>
  <si>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</si>
  <si>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</si>
  <si>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</si>
  <si>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</si>
  <si>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</si>
  <si>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</si>
  <si>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</si>
  <si>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</si>
  <si>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</si>
  <si>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</si>
  <si>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</si>
  <si>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</si>
  <si>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</si>
  <si>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</si>
  <si>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</si>
  <si>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</si>
  <si>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</si>
  <si>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</si>
  <si>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</si>
  <si>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</si>
  <si>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</si>
  <si>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</si>
  <si>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</si>
  <si>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</si>
  <si>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</si>
  <si>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</si>
  <si>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</si>
  <si>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</si>
  <si>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</si>
  <si>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</si>
  <si>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</si>
  <si>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</si>
  <si>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</si>
  <si>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</si>
  <si>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</si>
  <si>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</si>
  <si>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</si>
  <si>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</si>
  <si>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</si>
  <si>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</si>
  <si>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</si>
  <si>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</si>
  <si>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</si>
  <si>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</si>
  <si>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</si>
  <si>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</si>
  <si>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</si>
  <si>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</si>
  <si>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</si>
  <si>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</si>
  <si>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</si>
  <si>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</si>
  <si>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</si>
  <si>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</si>
  <si>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</si>
  <si>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</si>
  <si>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</si>
  <si>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</si>
  <si>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</si>
  <si>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</si>
  <si>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</si>
  <si>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</si>
  <si>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</si>
  <si>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</si>
  <si>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</si>
  <si>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</si>
  <si>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</si>
  <si>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</si>
  <si>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</si>
  <si>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</si>
  <si>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</si>
  <si>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</si>
  <si>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</si>
  <si>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</si>
  <si>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</si>
  <si>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</si>
  <si>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</si>
  <si>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</si>
  <si>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</si>
  <si>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</si>
  <si>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</si>
  <si>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</si>
  <si>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</si>
  <si>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</si>
  <si>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</si>
  <si>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</si>
  <si>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</si>
  <si>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</si>
  <si>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</si>
  <si>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</si>
  <si>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</si>
  <si>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</si>
  <si>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</si>
  <si>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</si>
  <si>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</si>
  <si>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</si>
  <si>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</si>
  <si>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</si>
  <si>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</si>
  <si>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</si>
  <si>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</si>
  <si>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</si>
  <si>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</si>
  <si>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</si>
  <si>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</si>
  <si>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</si>
  <si>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</si>
  <si>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</si>
  <si>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</si>
  <si>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</si>
  <si>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</si>
  <si>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</si>
  <si>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</si>
  <si>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</si>
  <si>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</si>
  <si>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</si>
  <si>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</si>
  <si>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</si>
  <si>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</si>
  <si>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1980.0</t>
  </si>
  <si>
    <t>Other Non-Current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</si>
</sst>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0" fillId="0" borderId="1" xfId="0" applyNumberForma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vertical="center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165" fontId="2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38" fontId="2" fillId="0" borderId="1" xfId="1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/>
    <xf numFmtId="165" fontId="17" fillId="0" borderId="0" xfId="0" applyNumberFormat="1" applyFont="1" applyFill="1" applyBorder="1"/>
    <xf numFmtId="165" fontId="19" fillId="0" borderId="0" xfId="0" applyNumberFormat="1" applyFont="1" applyFill="1" applyBorder="1"/>
    <xf numFmtId="165" fontId="20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7"/>
  <sheetViews>
    <sheetView showGridLines="0" tabSelected="1" topLeftCell="A64" workbookViewId="0">
      <selection activeCell="G86" sqref="G8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5" width="12.28515625" style="60" bestFit="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f>ROUND([1]!TBLink("TB-REAL ESTATE ENTITY","FINAL[7]","SCH 2A|3510.1","19","2"),2)</f>
        <v>-1254410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f>ROUND([1]!TBLink("TB-REAL ESTATE ENTITY","FINAL[7]","SCH 2A|3510.2","19","2"),2)</f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f>ROUND([1]!TBLink("TB-REAL ESTATE ENTITY","FINAL[7]","SCH 2A|3520.0","19","2"),2)</f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f>ROUND([1]!TBLink("TB-REAL ESTATE ENTITY","FINAL[7]","SCH 2A|3530.0","19","2"),2)</f>
        <v>-1681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f>ROUND([1]!TBLink("TB-REAL ESTATE ENTITY","FINAL[7]","SCH 2A|3540.0","19","2"),2)</f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f>ROUND([1]!TBLink("TB-REAL ESTATE ENTITY","FINAL[7]","SCH 2B|9550.0","19","2"),2)</f>
        <v>66667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f>ROUND([1]!TBLink("TB-REAL ESTATE ENTITY","FINAL[7]","SCH 2B|9560.8","19","2"),2)</f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f>ROUND([1]!TBLink("TB-REAL ESTATE ENTITY","FINAL[7]","SCH 2B|9570.0","19","2"),2)</f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f>ROUND([1]!TBLink("TB-REAL ESTATE ENTITY","FINAL[7]","SCH 2B|9575.0","19","2"),2)</f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440280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f>ROUND([1]!TBLink("TB-REAL ESTATE ENTITY","FINAL[7]","SCH 2B|9545.2","19","2"),2)</f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90993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f>ROUND([1]!TBLink("TB-REAL ESTATE ENTITY","FINAL[7]","SCH 2B|9540.5","19","2"),2)</f>
        <v>0</v>
      </c>
    </row>
    <row r="17" spans="1:5" ht="12.95" customHeight="1" x14ac:dyDescent="0.25">
      <c r="A17" s="20" t="s">
        <v>28</v>
      </c>
      <c r="B17" s="12" t="s">
        <v>13</v>
      </c>
      <c r="C17" s="24" t="s">
        <v>29</v>
      </c>
      <c r="D17" s="71">
        <f>ROUND([1]!TBLink("TB-REAL ESTATE ENTITY","FINAL[7]","SCH 2B|9540.5","19","2"),2)</f>
        <v>0</v>
      </c>
    </row>
    <row r="18" spans="1:5" ht="12.95" customHeight="1" x14ac:dyDescent="0.25">
      <c r="A18" s="19" t="s">
        <v>30</v>
      </c>
      <c r="B18" s="12" t="s">
        <v>13</v>
      </c>
      <c r="C18" s="24" t="s">
        <v>31</v>
      </c>
      <c r="D18" s="71">
        <f>ROUND([1]!TBLink("TB-REAL ESTATE ENTITY","FINAL[7]","SCH 2B|9580.0","19","2"),2)</f>
        <v>84675</v>
      </c>
    </row>
    <row r="19" spans="1:5" ht="12.95" customHeight="1" x14ac:dyDescent="0.25">
      <c r="A19" s="19" t="s">
        <v>32</v>
      </c>
      <c r="B19" s="12" t="s">
        <v>13</v>
      </c>
      <c r="C19" s="25" t="s">
        <v>44</v>
      </c>
      <c r="D19" s="71">
        <f>ROUND([1]!TBLink("TB-REAL ESTATE ENTITY","FINAL[7]","SCH 2B|9547.0","19","2"),2)</f>
        <v>0</v>
      </c>
    </row>
    <row r="20" spans="1:5" ht="12.95" customHeight="1" x14ac:dyDescent="0.25">
      <c r="A20" s="22" t="s">
        <v>33</v>
      </c>
      <c r="B20" s="12" t="s">
        <v>13</v>
      </c>
      <c r="C20" s="25" t="s">
        <v>34</v>
      </c>
      <c r="D20" s="71">
        <f>ROUND([1]!TBLink("TB-REAL ESTATE ENTITY","FINAL[7]","SCH 2B|9502.5","19","2"),2)</f>
        <v>20400</v>
      </c>
    </row>
    <row r="21" spans="1:5" ht="12.95" customHeight="1" x14ac:dyDescent="0.25">
      <c r="A21" s="19" t="s">
        <v>35</v>
      </c>
      <c r="B21" s="12" t="s">
        <v>13</v>
      </c>
      <c r="C21" s="25" t="s">
        <v>36</v>
      </c>
      <c r="D21" s="71">
        <f>ROUND([1]!TBLink("TB-REAL ESTATE ENTITY","FINAL[7]","SCH 2B|9502.4","19","2"),2)</f>
        <v>0</v>
      </c>
    </row>
    <row r="22" spans="1:5" ht="12.95" customHeight="1" x14ac:dyDescent="0.25">
      <c r="A22" s="19">
        <v>9545.5</v>
      </c>
      <c r="B22" s="12" t="s">
        <v>13</v>
      </c>
      <c r="C22" s="25" t="s">
        <v>37</v>
      </c>
      <c r="D22" s="71">
        <f>ROUND([1]!TBLink("TB-REAL ESTATE ENTITY","FINAL[7]","SCH 2B|9545.5","19","2"),2)</f>
        <v>0</v>
      </c>
    </row>
    <row r="23" spans="1:5" ht="12.95" customHeight="1" x14ac:dyDescent="0.25">
      <c r="A23" s="13" t="s">
        <v>38</v>
      </c>
      <c r="B23" s="12" t="s">
        <v>13</v>
      </c>
      <c r="C23" s="25" t="s">
        <v>39</v>
      </c>
      <c r="D23" s="79">
        <f>ROUND([1]!TBLink("TB-REAL ESTATE ENTITY","UNADJ[3]","9760-010","19","3"),2)</f>
        <v>72</v>
      </c>
    </row>
    <row r="24" spans="1:5" ht="12.95" customHeight="1" x14ac:dyDescent="0.25">
      <c r="A24" s="18" t="s">
        <v>11</v>
      </c>
      <c r="B24" s="12" t="s">
        <v>13</v>
      </c>
      <c r="C24" s="25" t="s">
        <v>12</v>
      </c>
      <c r="D24" s="77">
        <f>ROUND([1]!TBLink("TB-REAL ESTATE ENTITY","FINAL[7]","SCH 2A|3540.0","19","2"),0)</f>
        <v>0</v>
      </c>
      <c r="E24" s="81">
        <f>SUM(D4:D7)+SUM(D9:D24)</f>
        <v>-553004</v>
      </c>
    </row>
    <row r="25" spans="1:5" x14ac:dyDescent="0.25">
      <c r="A25" s="32" t="s">
        <v>46</v>
      </c>
      <c r="B25" s="44" t="s">
        <v>173</v>
      </c>
      <c r="C25" s="33" t="s">
        <v>45</v>
      </c>
      <c r="D25" s="72">
        <f>ROUND([1]!TBLink("TB-REAL ESTATE ENTITY","FINAL[7]","SCH 5A|1025.0","19","2"),0)</f>
        <v>311151</v>
      </c>
    </row>
    <row r="26" spans="1:5" x14ac:dyDescent="0.25">
      <c r="A26" s="34" t="s">
        <v>47</v>
      </c>
      <c r="B26" s="44" t="s">
        <v>173</v>
      </c>
      <c r="C26" s="8" t="s">
        <v>48</v>
      </c>
      <c r="D26" s="72">
        <f>ROUND([1]!TBLink("TB-REAL ESTATE ENTITY","FINAL[7]","SCH 5A|1040.0","19","2"),0)</f>
        <v>0</v>
      </c>
    </row>
    <row r="27" spans="1:5" x14ac:dyDescent="0.25">
      <c r="A27" s="34" t="s">
        <v>49</v>
      </c>
      <c r="B27" s="44" t="s">
        <v>173</v>
      </c>
      <c r="C27" s="8" t="s">
        <v>50</v>
      </c>
      <c r="D27" s="72">
        <f>ROUND([1]!TBLink("TB-REAL ESTATE ENTITY","FINAL[7]","SCH 5A|1045.0","19","2"),0)</f>
        <v>0</v>
      </c>
    </row>
    <row r="28" spans="1:5" x14ac:dyDescent="0.25">
      <c r="A28" s="34" t="s">
        <v>51</v>
      </c>
      <c r="B28" s="44" t="s">
        <v>173</v>
      </c>
      <c r="C28" s="45" t="s">
        <v>52</v>
      </c>
      <c r="D28" s="72">
        <f>ROUND([1]!TBLink("TB-REAL ESTATE ENTITY","FINAL[7]","SCH 5A|1050.0","19","2"),0)</f>
        <v>0</v>
      </c>
    </row>
    <row r="29" spans="1:5" x14ac:dyDescent="0.25">
      <c r="A29" s="36" t="s">
        <v>54</v>
      </c>
      <c r="B29" s="44" t="s">
        <v>173</v>
      </c>
      <c r="C29" s="46" t="s">
        <v>53</v>
      </c>
      <c r="D29" s="72">
        <v>0</v>
      </c>
    </row>
    <row r="30" spans="1:5" x14ac:dyDescent="0.25">
      <c r="A30" s="36" t="s">
        <v>55</v>
      </c>
      <c r="B30" s="44" t="s">
        <v>173</v>
      </c>
      <c r="C30" s="45" t="s">
        <v>56</v>
      </c>
      <c r="D30" s="72">
        <v>0</v>
      </c>
    </row>
    <row r="31" spans="1:5" x14ac:dyDescent="0.25">
      <c r="A31" s="34" t="s">
        <v>57</v>
      </c>
      <c r="B31" s="44" t="s">
        <v>173</v>
      </c>
      <c r="C31" s="47" t="s">
        <v>58</v>
      </c>
      <c r="D31" s="72">
        <f>ROUND([1]!TBLink("TB-REAL ESTATE ENTITY","FINAL[7]","SCH 5A|1140.0","19","2"),0)</f>
        <v>0</v>
      </c>
    </row>
    <row r="32" spans="1:5" x14ac:dyDescent="0.25">
      <c r="A32" s="34" t="s">
        <v>59</v>
      </c>
      <c r="B32" s="44" t="s">
        <v>173</v>
      </c>
      <c r="C32" s="8" t="s">
        <v>60</v>
      </c>
      <c r="D32" s="72">
        <f>ROUND([1]!TBLink("TB-REAL ESTATE ENTITY","FINAL[7]","SCH 5A|1160.0","19","2"),0)</f>
        <v>0</v>
      </c>
    </row>
    <row r="33" spans="1:5" x14ac:dyDescent="0.25">
      <c r="A33" s="34" t="s">
        <v>61</v>
      </c>
      <c r="B33" s="44" t="s">
        <v>173</v>
      </c>
      <c r="C33" s="8" t="s">
        <v>62</v>
      </c>
      <c r="D33" s="72">
        <v>14105878</v>
      </c>
    </row>
    <row r="34" spans="1:5" x14ac:dyDescent="0.25">
      <c r="A34" s="34" t="s">
        <v>63</v>
      </c>
      <c r="B34" s="44" t="s">
        <v>173</v>
      </c>
      <c r="C34" s="8" t="s">
        <v>64</v>
      </c>
      <c r="D34" s="72">
        <f>ROUND([1]!TBLink("TB-REAL ESTATE ENTITY","FINAL[7]","SCH 5A|1185.0","19","2"),0)</f>
        <v>0</v>
      </c>
    </row>
    <row r="35" spans="1:5" x14ac:dyDescent="0.25">
      <c r="A35" s="32" t="s">
        <v>65</v>
      </c>
      <c r="B35" s="44" t="s">
        <v>173</v>
      </c>
      <c r="C35" s="33" t="s">
        <v>66</v>
      </c>
      <c r="D35" s="72">
        <f>ROUND([1]!TBLink("TB-REAL ESTATE ENTITY","FINAL[7]","SCH 5A|1270.0","19","2"),0)</f>
        <v>0</v>
      </c>
    </row>
    <row r="36" spans="1:5" x14ac:dyDescent="0.25">
      <c r="A36" s="34" t="s">
        <v>67</v>
      </c>
      <c r="B36" s="44" t="s">
        <v>173</v>
      </c>
      <c r="C36" s="8" t="s">
        <v>68</v>
      </c>
      <c r="D36" s="72">
        <f>ROUND([1]!TBLink("TB-REAL ESTATE ENTITY","FINAL[7]","SCH 5A|1280.0","19","2"),0)</f>
        <v>21073</v>
      </c>
      <c r="E36" s="80"/>
    </row>
    <row r="37" spans="1:5" x14ac:dyDescent="0.25">
      <c r="A37" s="34" t="s">
        <v>69</v>
      </c>
      <c r="B37" s="44" t="s">
        <v>173</v>
      </c>
      <c r="C37" s="8" t="s">
        <v>70</v>
      </c>
      <c r="D37" s="72">
        <v>210000</v>
      </c>
    </row>
    <row r="38" spans="1:5" x14ac:dyDescent="0.25">
      <c r="A38" s="10" t="s">
        <v>71</v>
      </c>
      <c r="B38" s="44" t="s">
        <v>173</v>
      </c>
      <c r="C38" s="45" t="s">
        <v>72</v>
      </c>
      <c r="D38" s="72">
        <v>670582</v>
      </c>
      <c r="E38" s="80">
        <f>SUM(D25:D38)</f>
        <v>15318684</v>
      </c>
    </row>
    <row r="39" spans="1:5" x14ac:dyDescent="0.25">
      <c r="A39" s="34" t="s">
        <v>73</v>
      </c>
      <c r="B39" s="44" t="s">
        <v>173</v>
      </c>
      <c r="C39" s="45" t="s">
        <v>74</v>
      </c>
      <c r="D39" s="73">
        <f>ROUND([1]!TBLink("TB-REAL ESTATE ENTITY","FINAL[7]","SCH 5B|1511.1","19","2"),0)</f>
        <v>167000</v>
      </c>
    </row>
    <row r="40" spans="1:5" x14ac:dyDescent="0.25">
      <c r="A40" s="34" t="s">
        <v>75</v>
      </c>
      <c r="B40" s="44" t="s">
        <v>173</v>
      </c>
      <c r="C40" s="49" t="s">
        <v>76</v>
      </c>
      <c r="D40" s="72">
        <f>ROUND([1]!TBLink("TB-REAL ESTATE ENTITY","FINAL[7]","SCH 5B|1521.1","19","2"),0)</f>
        <v>2000000</v>
      </c>
    </row>
    <row r="41" spans="1:5" x14ac:dyDescent="0.25">
      <c r="A41" s="34" t="s">
        <v>77</v>
      </c>
      <c r="B41" s="44" t="s">
        <v>173</v>
      </c>
      <c r="C41" s="49" t="s">
        <v>78</v>
      </c>
      <c r="D41" s="72">
        <f>ROUND([1]!TBLink("TB-REAL ESTATE ENTITY","FINAL[7]","SCH 5B|1522.2","19","2"),0)</f>
        <v>-868519</v>
      </c>
    </row>
    <row r="42" spans="1:5" x14ac:dyDescent="0.25">
      <c r="A42" s="34" t="s">
        <v>79</v>
      </c>
      <c r="B42" s="44" t="s">
        <v>173</v>
      </c>
      <c r="C42" s="45" t="s">
        <v>80</v>
      </c>
      <c r="D42" s="74">
        <f>SUM(D40:D41)</f>
        <v>1131481</v>
      </c>
    </row>
    <row r="43" spans="1:5" x14ac:dyDescent="0.25">
      <c r="A43" s="34" t="s">
        <v>81</v>
      </c>
      <c r="B43" s="44" t="s">
        <v>173</v>
      </c>
      <c r="C43" s="49" t="s">
        <v>82</v>
      </c>
      <c r="D43" s="75">
        <f>ROUND([1]!TBLink("TB-REAL ESTATE ENTITY","FINAL[7]","SCH 5B|1611.1","19","2"),0)</f>
        <v>0</v>
      </c>
    </row>
    <row r="44" spans="1:5" x14ac:dyDescent="0.25">
      <c r="A44" s="34" t="s">
        <v>83</v>
      </c>
      <c r="B44" s="44" t="s">
        <v>173</v>
      </c>
      <c r="C44" s="49" t="s">
        <v>84</v>
      </c>
      <c r="D44" s="75">
        <f>ROUND([1]!TBLink("TB-REAL ESTATE ENTITY","FINAL[7]","SCH 5B|1612.2","19","2"),0)</f>
        <v>0</v>
      </c>
    </row>
    <row r="45" spans="1:5" x14ac:dyDescent="0.25">
      <c r="A45" s="34" t="s">
        <v>85</v>
      </c>
      <c r="B45" s="44" t="s">
        <v>173</v>
      </c>
      <c r="C45" s="45" t="s">
        <v>86</v>
      </c>
      <c r="D45" s="74">
        <f>SUM(D43:D44)</f>
        <v>0</v>
      </c>
    </row>
    <row r="46" spans="1:5" x14ac:dyDescent="0.25">
      <c r="A46" s="34" t="s">
        <v>87</v>
      </c>
      <c r="B46" s="44" t="s">
        <v>173</v>
      </c>
      <c r="C46" s="49" t="s">
        <v>88</v>
      </c>
      <c r="D46" s="75">
        <f>ROUND([1]!TBLink("TB-REAL ESTATE ENTITY","FINAL[7]","SCH 5B|1631.1","19","2"),0)</f>
        <v>0</v>
      </c>
    </row>
    <row r="47" spans="1:5" x14ac:dyDescent="0.25">
      <c r="A47" s="34" t="s">
        <v>89</v>
      </c>
      <c r="B47" s="44" t="s">
        <v>173</v>
      </c>
      <c r="C47" s="49" t="s">
        <v>90</v>
      </c>
      <c r="D47" s="75">
        <f>ROUND([1]!TBLink("TB-REAL ESTATE ENTITY","FINAL[7]","SCH 5B|1632.2","19","2"),0)</f>
        <v>0</v>
      </c>
    </row>
    <row r="48" spans="1:5" x14ac:dyDescent="0.25">
      <c r="A48" s="34" t="s">
        <v>91</v>
      </c>
      <c r="B48" s="44" t="s">
        <v>173</v>
      </c>
      <c r="C48" s="45" t="s">
        <v>92</v>
      </c>
      <c r="D48" s="74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f>ROUND([1]!TBLink("TB-REAL ESTATE ENTITY","FINAL[7]","SCH 5B|1651.1","19","2"),0)</f>
        <v>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5">
        <f>ROUND([1]!TBLink("TB-REAL ESTATE ENTITY","FINAL[7]","SCH 5B|1652.2","19","2"),0)</f>
        <v>0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4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f>ROUND([1]!TBLink("TB-REAL ESTATE ENTITY","FINAL[7]","SCH 5B|1701.1","19","2"),0)</f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f>ROUND([1]!TBLink("TB-REAL ESTATE ENTITY","FINAL[7]","SCH 5B|1702.2","19","2"),0)</f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4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f>ROUND([1]!TBLink("TB-REAL ESTATE ENTITY","FINAL[7]","SCH 5B|1710.1","19","2"),0)</f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f>ROUND([1]!TBLink("TB-REAL ESTATE ENTITY","FINAL[7]","SCH 5B|1710.2","19","2"),0)</f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4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5">
        <f>ROUND([1]!TBLink("TB-REAL ESTATE ENTITY","FINAL[7]","SCH 5B|1975.3","19","2"),0)</f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5">
        <f>ROUND([1]!TBLink("TB-REAL ESTATE ENTITY","FINAL[7]","SCH 5B|1975.4","19","2"),0)</f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5">
        <f>ROUND([1]!TBLink("TB-REAL ESTATE ENTITY","FINAL[7]","SCH 5B|1985.0","19","2"),0)</f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5">
        <f>ROUND([1]!TBLink("TB-REAL ESTATE ENTITY","FINAL[7]","SCH 5B|1979.0","19","2"),0)</f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f>ROUND([1]!TBLink("TB-REAL ESTATE ENTITY","FINAL[7]","SCH 5B|1975.1","19","2"),0)</f>
        <v>241610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5">
        <f>ROUND([1]!TBLink("TB-REAL ESTATE ENTITY","FINAL[7]","SCH 5B|1975.2","19","2"),0)</f>
        <v>-26426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4">
        <f>SUM(D62:D63)</f>
        <v>215184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103" s="52" customFormat="1" x14ac:dyDescent="0.25">
      <c r="A65" s="34" t="s">
        <v>185</v>
      </c>
      <c r="B65" s="44" t="s">
        <v>173</v>
      </c>
      <c r="C65" s="45" t="s">
        <v>186</v>
      </c>
      <c r="D65" s="75">
        <v>207580</v>
      </c>
      <c r="E65" s="82">
        <f>SUM(D65,D64,D39:D41)</f>
        <v>1721245</v>
      </c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2"/>
    </row>
    <row r="66" spans="1:103" x14ac:dyDescent="0.25">
      <c r="A66" s="10" t="s">
        <v>125</v>
      </c>
      <c r="B66" s="44" t="s">
        <v>174</v>
      </c>
      <c r="C66" s="8" t="s">
        <v>126</v>
      </c>
      <c r="D66" s="75">
        <v>0</v>
      </c>
    </row>
    <row r="67" spans="1:103" x14ac:dyDescent="0.25">
      <c r="A67" s="10" t="s">
        <v>127</v>
      </c>
      <c r="B67" s="44" t="s">
        <v>174</v>
      </c>
      <c r="C67" s="8" t="s">
        <v>128</v>
      </c>
      <c r="D67" s="75">
        <v>0</v>
      </c>
    </row>
    <row r="68" spans="1:103" x14ac:dyDescent="0.25">
      <c r="A68" s="10" t="s">
        <v>129</v>
      </c>
      <c r="B68" s="44" t="s">
        <v>174</v>
      </c>
      <c r="C68" s="8" t="s">
        <v>130</v>
      </c>
      <c r="D68" s="75">
        <f>ROUND([1]!TBLink("TB-REAL ESTATE ENTITY","FINAL[7]","SCH 5C|2110.0","19","2"),0)</f>
        <v>0</v>
      </c>
    </row>
    <row r="69" spans="1:103" x14ac:dyDescent="0.25">
      <c r="A69" s="10" t="s">
        <v>131</v>
      </c>
      <c r="B69" s="44" t="s">
        <v>174</v>
      </c>
      <c r="C69" s="8" t="s">
        <v>132</v>
      </c>
      <c r="D69" s="75">
        <f>ROUND([1]!TBLink("TB-REAL ESTATE ENTITY","FINAL[7]","SCH 5C|2120.0","19","2"),0)</f>
        <v>0</v>
      </c>
    </row>
    <row r="70" spans="1:103" x14ac:dyDescent="0.25">
      <c r="A70" s="10" t="s">
        <v>133</v>
      </c>
      <c r="B70" s="44" t="s">
        <v>174</v>
      </c>
      <c r="C70" s="8" t="s">
        <v>134</v>
      </c>
      <c r="D70" s="75">
        <f>ROUND([1]!TBLink("TB-REAL ESTATE ENTITY","FINAL[7]","SCH 5C|2130.0","19","2"),0)</f>
        <v>0</v>
      </c>
    </row>
    <row r="71" spans="1:103" x14ac:dyDescent="0.25">
      <c r="A71" s="20" t="s">
        <v>135</v>
      </c>
      <c r="B71" s="44" t="s">
        <v>174</v>
      </c>
      <c r="C71" s="14" t="s">
        <v>136</v>
      </c>
      <c r="D71" s="75">
        <f>ROUND([1]!TBLink("TB-REAL ESTATE ENTITY","FINAL[7]","SCH 5C|2140.0","19","2"),0)</f>
        <v>0</v>
      </c>
    </row>
    <row r="72" spans="1:103" x14ac:dyDescent="0.25">
      <c r="A72" s="20" t="s">
        <v>137</v>
      </c>
      <c r="B72" s="44" t="s">
        <v>174</v>
      </c>
      <c r="C72" s="14" t="s">
        <v>138</v>
      </c>
      <c r="D72" s="75">
        <f>ROUND([1]!TBLink("TB-REAL ESTATE ENTITY","FINAL[7]","SCH 5C|2150.0","19","2"),0)</f>
        <v>0</v>
      </c>
    </row>
    <row r="73" spans="1:103" x14ac:dyDescent="0.25">
      <c r="A73" s="20" t="s">
        <v>139</v>
      </c>
      <c r="B73" s="44" t="s">
        <v>174</v>
      </c>
      <c r="C73" s="14" t="s">
        <v>140</v>
      </c>
      <c r="D73" s="75">
        <f>ROUND([1]!TBLink("TB-REAL ESTATE ENTITY","FINAL[7]","SCH 5C|2160.0","19","2"),0)</f>
        <v>0</v>
      </c>
    </row>
    <row r="74" spans="1:103" x14ac:dyDescent="0.25">
      <c r="A74" s="10" t="s">
        <v>141</v>
      </c>
      <c r="B74" s="44" t="s">
        <v>174</v>
      </c>
      <c r="C74" s="8" t="s">
        <v>142</v>
      </c>
      <c r="D74" s="75">
        <v>-371926</v>
      </c>
    </row>
    <row r="75" spans="1:103" x14ac:dyDescent="0.25">
      <c r="A75" s="10" t="s">
        <v>143</v>
      </c>
      <c r="B75" s="44" t="s">
        <v>174</v>
      </c>
      <c r="C75" s="8" t="s">
        <v>144</v>
      </c>
      <c r="D75" s="75">
        <f>ROUND([1]!TBLink("TB-REAL ESTATE ENTITY","FINAL[7]","SCH 5C|2240.0","19","2"),0)</f>
        <v>0</v>
      </c>
    </row>
    <row r="76" spans="1:103" x14ac:dyDescent="0.25">
      <c r="A76" s="36" t="s">
        <v>145</v>
      </c>
      <c r="B76" s="44" t="s">
        <v>174</v>
      </c>
      <c r="C76" s="8" t="s">
        <v>146</v>
      </c>
      <c r="D76" s="75">
        <f>ROUND(([1]!TBLink("TB-REAL ESTATE ENTITY","FINAL[7]","SCH 5D|2310.0","19","2")),0)</f>
        <v>-12691695</v>
      </c>
    </row>
    <row r="77" spans="1:103" x14ac:dyDescent="0.25">
      <c r="A77" s="36" t="s">
        <v>147</v>
      </c>
      <c r="B77" s="44" t="s">
        <v>174</v>
      </c>
      <c r="C77" s="8" t="s">
        <v>148</v>
      </c>
      <c r="D77" s="75">
        <f>ROUND(-([1]!TBLink("TB-REAL ESTATE ENTITY","FINAL[7]","SCH 5D|2320.0","19","2")),0)</f>
        <v>0</v>
      </c>
    </row>
    <row r="78" spans="1:103" x14ac:dyDescent="0.25">
      <c r="A78" s="34" t="s">
        <v>149</v>
      </c>
      <c r="B78" s="44" t="s">
        <v>174</v>
      </c>
      <c r="C78" s="8" t="s">
        <v>150</v>
      </c>
      <c r="D78" s="75">
        <v>0</v>
      </c>
      <c r="E78" s="83">
        <f>SUM(D74:D78)</f>
        <v>-13063621</v>
      </c>
    </row>
    <row r="79" spans="1:103" x14ac:dyDescent="0.25">
      <c r="A79" s="40" t="s">
        <v>151</v>
      </c>
      <c r="B79" s="44" t="s">
        <v>175</v>
      </c>
      <c r="C79" s="38" t="s">
        <v>152</v>
      </c>
      <c r="D79" s="75">
        <f>ROUND(-([1]!TBLink("TB-REAL ESTATE ENTITY","FINAL[7]","SCH 5E|2410.0","19","2")),0)</f>
        <v>0</v>
      </c>
    </row>
    <row r="80" spans="1:103" x14ac:dyDescent="0.25">
      <c r="A80" s="40" t="s">
        <v>153</v>
      </c>
      <c r="B80" s="44" t="s">
        <v>175</v>
      </c>
      <c r="C80" s="51" t="s">
        <v>154</v>
      </c>
      <c r="D80" s="75">
        <f>ROUND(-([1]!TBLink("TB-REAL ESTATE ENTITY","FINAL[7]","SCH 5E|2430.0","19","2")),0)</f>
        <v>0</v>
      </c>
    </row>
    <row r="81" spans="1:5" x14ac:dyDescent="0.25">
      <c r="A81" s="41" t="s">
        <v>155</v>
      </c>
      <c r="B81" s="44" t="s">
        <v>182</v>
      </c>
      <c r="C81" s="53" t="s">
        <v>156</v>
      </c>
      <c r="D81" s="75">
        <f>ROUND(([1]!TBLink("TB-REAL ESTATE ENTITY","FINAL[7]","SCH 5E|2520.0","19","2")),0)</f>
        <v>-3423304</v>
      </c>
    </row>
    <row r="82" spans="1:5" x14ac:dyDescent="0.25">
      <c r="A82" s="40" t="s">
        <v>157</v>
      </c>
      <c r="B82" s="44" t="s">
        <v>182</v>
      </c>
      <c r="C82" s="51" t="s">
        <v>158</v>
      </c>
      <c r="D82" s="75">
        <f>ROUND(-([1]!TBLink("TB-REAL ESTATE ENTITY","FINAL[7]","SCH 5E|2530.0","19","2")),0)</f>
        <v>0</v>
      </c>
    </row>
    <row r="83" spans="1:5" x14ac:dyDescent="0.25">
      <c r="A83" s="40" t="s">
        <v>159</v>
      </c>
      <c r="B83" s="44" t="s">
        <v>182</v>
      </c>
      <c r="C83" s="51" t="s">
        <v>160</v>
      </c>
      <c r="D83" s="75">
        <f>ROUND(-([1]!TBLink("TB-REAL ESTATE ENTITY","FINAL[7]","SCH 5E|2540.0","19","2")),0)</f>
        <v>0</v>
      </c>
    </row>
    <row r="84" spans="1:5" x14ac:dyDescent="0.25">
      <c r="A84" s="40" t="s">
        <v>161</v>
      </c>
      <c r="B84" s="44" t="s">
        <v>182</v>
      </c>
      <c r="C84" s="51" t="s">
        <v>162</v>
      </c>
      <c r="D84" s="75">
        <f>ROUND(-([1]!TBLink("TB-REAL ESTATE ENTITY","FINAL[7]","SCH 5E|2545.0","19","2")),0)</f>
        <v>0</v>
      </c>
    </row>
    <row r="85" spans="1:5" x14ac:dyDescent="0.25">
      <c r="A85" s="40" t="s">
        <v>163</v>
      </c>
      <c r="B85" s="44" t="s">
        <v>182</v>
      </c>
      <c r="C85" s="51" t="s">
        <v>164</v>
      </c>
      <c r="D85" s="76">
        <f>ROUND([1]!TBLink("TB-REAL ESTATE ENTITY","FINAL[7]","X","19","-2")+[1]!TBLink("TB-REAL ESTATE ENTITY","FINAL[7]","R","19","-2"),0)</f>
        <v>-553004</v>
      </c>
      <c r="E85" s="83"/>
    </row>
    <row r="86" spans="1:5" x14ac:dyDescent="0.25">
      <c r="A86" s="40" t="s">
        <v>165</v>
      </c>
      <c r="B86" s="44" t="s">
        <v>176</v>
      </c>
      <c r="C86" s="38" t="s">
        <v>166</v>
      </c>
      <c r="D86" s="75">
        <f>ROUND(-([1]!TBLink("TB-REAL ESTATE ENTITY","FINAL[7]","SCH 5E|2620.0","19","2")),0)</f>
        <v>0</v>
      </c>
    </row>
    <row r="87" spans="1:5" x14ac:dyDescent="0.25">
      <c r="A87" s="40" t="s">
        <v>167</v>
      </c>
      <c r="B87" s="44" t="s">
        <v>176</v>
      </c>
      <c r="C87" s="38" t="s">
        <v>168</v>
      </c>
      <c r="D87" s="75">
        <f>ROUND(-([1]!TBLink("TB-REAL ESTATE ENTITY","FINAL[7]","SCH 5E|2630.0","19","2")),0)</f>
        <v>0</v>
      </c>
    </row>
    <row r="88" spans="1:5" x14ac:dyDescent="0.25">
      <c r="A88" s="40" t="s">
        <v>169</v>
      </c>
      <c r="B88" s="44" t="s">
        <v>176</v>
      </c>
      <c r="C88" s="38" t="s">
        <v>170</v>
      </c>
      <c r="D88" s="75">
        <f>ROUND(-([1]!TBLink("TB-REAL ESTATE ENTITY","FINAL[7]","SCH 5E|2640.0","19","2")),0)</f>
        <v>0</v>
      </c>
    </row>
    <row r="89" spans="1:5" x14ac:dyDescent="0.25">
      <c r="A89" s="40" t="s">
        <v>171</v>
      </c>
      <c r="B89" s="44" t="s">
        <v>176</v>
      </c>
      <c r="C89" s="38" t="s">
        <v>172</v>
      </c>
      <c r="D89" s="75">
        <f>ROUND(-([1]!TBLink("TB-REAL ESTATE ENTITY","FINAL[7]","SCH 5E|2650.0","19","2")),0)</f>
        <v>0</v>
      </c>
    </row>
    <row r="90" spans="1:5" x14ac:dyDescent="0.25">
      <c r="D90" s="70"/>
    </row>
    <row r="91" spans="1:5" x14ac:dyDescent="0.25">
      <c r="D91" s="70"/>
    </row>
    <row r="92" spans="1:5" x14ac:dyDescent="0.25">
      <c r="D92" s="70"/>
    </row>
    <row r="93" spans="1:5" x14ac:dyDescent="0.25">
      <c r="D93" s="70"/>
    </row>
    <row r="94" spans="1:5" x14ac:dyDescent="0.25">
      <c r="D94" s="70"/>
    </row>
    <row r="95" spans="1:5" x14ac:dyDescent="0.25">
      <c r="D95" s="70"/>
    </row>
    <row r="96" spans="1:5" x14ac:dyDescent="0.25">
      <c r="D96" s="70"/>
    </row>
    <row r="97" spans="4:4" x14ac:dyDescent="0.25">
      <c r="D97" s="70"/>
    </row>
    <row r="98" spans="4:4" x14ac:dyDescent="0.25">
      <c r="D98" s="70"/>
    </row>
    <row r="99" spans="4:4" x14ac:dyDescent="0.25">
      <c r="D99" s="70"/>
    </row>
    <row r="100" spans="4:4" x14ac:dyDescent="0.25">
      <c r="D100" s="70"/>
    </row>
    <row r="101" spans="4:4" x14ac:dyDescent="0.25">
      <c r="D101" s="70"/>
    </row>
    <row r="102" spans="4:4" x14ac:dyDescent="0.25">
      <c r="D102" s="70"/>
    </row>
    <row r="103" spans="4:4" x14ac:dyDescent="0.25">
      <c r="D103" s="70"/>
    </row>
    <row r="104" spans="4:4" x14ac:dyDescent="0.25">
      <c r="D104" s="70"/>
    </row>
    <row r="105" spans="4:4" x14ac:dyDescent="0.25">
      <c r="D105" s="70"/>
    </row>
    <row r="106" spans="4:4" x14ac:dyDescent="0.25">
      <c r="D106" s="70"/>
    </row>
    <row r="107" spans="4:4" x14ac:dyDescent="0.25">
      <c r="D107" s="7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62DC8D-5129-44CD-81D7-2D31453EB2A2}"/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Bogli, Cameron</cp:lastModifiedBy>
  <cp:lastPrinted>2020-02-27T22:32:37Z</cp:lastPrinted>
  <dcterms:created xsi:type="dcterms:W3CDTF">2018-10-17T18:56:49Z</dcterms:created>
  <dcterms:modified xsi:type="dcterms:W3CDTF">2024-04-12T16:07:16Z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B.02b3</vt:lpwstr>
  </property>
</Properties>
</file>